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ev\"/>
    </mc:Choice>
  </mc:AlternateContent>
  <bookViews>
    <workbookView xWindow="0" yWindow="0" windowWidth="20490" windowHeight="6255" tabRatio="677"/>
  </bookViews>
  <sheets>
    <sheet name="Fundoversigt" sheetId="9" r:id="rId1"/>
    <sheet name="Grafisk overblik" sheetId="14" r:id="rId2"/>
  </sheets>
  <definedNames>
    <definedName name="CPR">#REF!</definedName>
    <definedName name="DetteÅr">'Grafisk overblik'!$C$1</definedName>
    <definedName name="Ejerlav">#REF!</definedName>
    <definedName name="Funddato">#REF!</definedName>
    <definedName name="Fundnummer">#REF!</definedName>
    <definedName name="GPSN">#REF!</definedName>
    <definedName name="Journalnummer">#REF!</definedName>
    <definedName name="Lokalitet">#REF!</definedName>
    <definedName name="Matrikelnummer">#REF!</definedName>
    <definedName name="Navn">#REF!</definedName>
    <definedName name="Projektion">#REF!</definedName>
    <definedName name="ThisYear">#REF!</definedName>
    <definedName name="_xlnm.Print_Area" localSheetId="0">Tabel3[[#All],[ID]:[Fund-dato]]</definedName>
  </definedNames>
  <calcPr calcId="152511"/>
  <pivotCaches>
    <pivotCache cacheId="15" r:id="rId3"/>
  </pivotCaches>
</workbook>
</file>

<file path=xl/calcChain.xml><?xml version="1.0" encoding="utf-8"?>
<calcChain xmlns="http://schemas.openxmlformats.org/spreadsheetml/2006/main">
  <c r="O33" i="9" l="1"/>
  <c r="P33" i="9"/>
  <c r="O32" i="9"/>
  <c r="P32" i="9"/>
  <c r="O31" i="9"/>
  <c r="P31" i="9"/>
  <c r="O30" i="9"/>
  <c r="P30" i="9"/>
  <c r="O29" i="9"/>
  <c r="P29" i="9"/>
  <c r="O28" i="9"/>
  <c r="P28" i="9"/>
  <c r="O27" i="9"/>
  <c r="P27" i="9"/>
  <c r="C2" i="14"/>
  <c r="C1" i="14" s="1"/>
  <c r="D2" i="9" s="1"/>
  <c r="D18" i="9" l="1"/>
  <c r="D25" i="9"/>
  <c r="D9" i="9"/>
  <c r="D24" i="9"/>
  <c r="D16" i="9"/>
  <c r="D8" i="9"/>
  <c r="D26" i="9"/>
  <c r="D23" i="9"/>
  <c r="D15" i="9"/>
  <c r="D7" i="9"/>
  <c r="D22" i="9"/>
  <c r="D14" i="9"/>
  <c r="D6" i="9"/>
  <c r="D21" i="9"/>
  <c r="D13" i="9"/>
  <c r="D5" i="9"/>
  <c r="D20" i="9"/>
  <c r="D12" i="9"/>
  <c r="D4" i="9"/>
  <c r="D10" i="9"/>
  <c r="D17" i="9"/>
  <c r="D19" i="9"/>
  <c r="D11" i="9"/>
  <c r="D3" i="9"/>
  <c r="P2" i="9" l="1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O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I34" i="9"/>
</calcChain>
</file>

<file path=xl/sharedStrings.xml><?xml version="1.0" encoding="utf-8"?>
<sst xmlns="http://schemas.openxmlformats.org/spreadsheetml/2006/main" count="240" uniqueCount="79">
  <si>
    <t>År</t>
  </si>
  <si>
    <t>Materiale</t>
  </si>
  <si>
    <t>Regent</t>
  </si>
  <si>
    <t>Bronze</t>
  </si>
  <si>
    <t>Christian IX</t>
  </si>
  <si>
    <t>Sølv</t>
  </si>
  <si>
    <t>Frederik VII</t>
  </si>
  <si>
    <t>Kobber</t>
  </si>
  <si>
    <t>4-skilling</t>
  </si>
  <si>
    <t>1-skilling</t>
  </si>
  <si>
    <t>Alder</t>
  </si>
  <si>
    <t>Detektor</t>
  </si>
  <si>
    <t>Ja</t>
  </si>
  <si>
    <t>Nej</t>
  </si>
  <si>
    <t>Lodsejer</t>
  </si>
  <si>
    <t>Christian VIII</t>
  </si>
  <si>
    <t>Måned</t>
  </si>
  <si>
    <t>Søgehoved</t>
  </si>
  <si>
    <t>Fund</t>
  </si>
  <si>
    <t>Noter</t>
  </si>
  <si>
    <t>ID</t>
  </si>
  <si>
    <t>Garrett Ace 250</t>
  </si>
  <si>
    <t>Lille</t>
  </si>
  <si>
    <t>Tilgår</t>
  </si>
  <si>
    <t>Danefæ</t>
  </si>
  <si>
    <t>Dusør</t>
  </si>
  <si>
    <t>Måske</t>
  </si>
  <si>
    <t>Bly</t>
  </si>
  <si>
    <t>XP Deus</t>
  </si>
  <si>
    <t>Vægtlod ½ pund</t>
  </si>
  <si>
    <t>Messing</t>
  </si>
  <si>
    <t>Mankeperle / tenvægt, stor</t>
  </si>
  <si>
    <t>Mankeperle / tenvægt, lille</t>
  </si>
  <si>
    <t>Mønt, stor/tynd, ikke identificeret</t>
  </si>
  <si>
    <t>Jern</t>
  </si>
  <si>
    <t>Borgerkrigsmønt</t>
  </si>
  <si>
    <t>Klædeplombe</t>
  </si>
  <si>
    <t>Regnepenning</t>
  </si>
  <si>
    <t>4 Rigsbankskilling</t>
  </si>
  <si>
    <t>Tenvægt</t>
  </si>
  <si>
    <t>Vægtlod</t>
  </si>
  <si>
    <t>Økse</t>
  </si>
  <si>
    <t>Vikingetid</t>
  </si>
  <si>
    <t>Næbfibelfragment</t>
  </si>
  <si>
    <t>Jernalder</t>
  </si>
  <si>
    <t>Remendebeslag</t>
  </si>
  <si>
    <t>Fund-dato</t>
  </si>
  <si>
    <t>Rækkenavne</t>
  </si>
  <si>
    <t>Antal af Fund</t>
  </si>
  <si>
    <t>18 kHz lille</t>
  </si>
  <si>
    <t>18 kHz stort</t>
  </si>
  <si>
    <t>Christian V</t>
  </si>
  <si>
    <t>Vendisk beslag</t>
  </si>
  <si>
    <t>3-dobbelt seglstampe</t>
  </si>
  <si>
    <t>Blybarre</t>
  </si>
  <si>
    <t>Fundet i</t>
  </si>
  <si>
    <t>Middelalder</t>
  </si>
  <si>
    <t>Nyere tid</t>
  </si>
  <si>
    <t>Hovedtotal</t>
  </si>
  <si>
    <t>År2</t>
  </si>
  <si>
    <t>Korsfibelfragment</t>
  </si>
  <si>
    <t>Ældre Germansk Jernalder</t>
  </si>
  <si>
    <t>18 kHz mellem</t>
  </si>
  <si>
    <t>Ornamenteret beslag</t>
  </si>
  <si>
    <t>(Alle)</t>
  </si>
  <si>
    <t>Dato</t>
  </si>
  <si>
    <t>Andeby</t>
  </si>
  <si>
    <t>Gåserød</t>
  </si>
  <si>
    <t>Lilleby</t>
  </si>
  <si>
    <t>Storeby</t>
  </si>
  <si>
    <t>Lilliput</t>
  </si>
  <si>
    <t>Langø</t>
  </si>
  <si>
    <t>J. v. And</t>
  </si>
  <si>
    <t>G. Flinstesteen</t>
  </si>
  <si>
    <t>Gulliver Jensen</t>
  </si>
  <si>
    <t>D. Trump</t>
  </si>
  <si>
    <t>Gårmand Bjørn</t>
  </si>
  <si>
    <t>for at opdatere grafikken</t>
  </si>
  <si>
    <t>Højreklik i tabel t.v. og vælg "opdater"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</si>
</sst>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yyyy/mm/dd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/>
    <xf numFmtId="0" fontId="3" fillId="0" borderId="0" xfId="0" applyFont="1"/>
    <xf numFmtId="164" fontId="0" fillId="0" borderId="0" xfId="0" applyNumberFormat="1" applyFont="1" applyFill="1"/>
    <xf numFmtId="0" fontId="3" fillId="0" borderId="0" xfId="0" applyFont="1" applyAlignment="1">
      <alignment horizontal="right"/>
    </xf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NumberFormat="1"/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0" xfId="0" pivotButton="1"/>
    <xf numFmtId="165" fontId="0" fillId="0" borderId="0" xfId="0" applyNumberFormat="1"/>
    <xf numFmtId="165" fontId="3" fillId="0" borderId="0" xfId="0" applyNumberFormat="1" applyFont="1"/>
    <xf numFmtId="165" fontId="0" fillId="0" borderId="0" xfId="0" applyNumberFormat="1" applyFill="1"/>
    <xf numFmtId="14" fontId="0" fillId="0" borderId="0" xfId="0" applyNumberForma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164" fontId="3" fillId="0" borderId="0" xfId="1" applyNumberFormat="1" applyFont="1" applyFill="1"/>
    <xf numFmtId="164" fontId="5" fillId="0" borderId="0" xfId="0" applyNumberFormat="1" applyFont="1" applyFill="1"/>
    <xf numFmtId="0" fontId="0" fillId="0" borderId="0" xfId="0" applyNumberFormat="1" applyFill="1"/>
  </cellXfs>
  <cellStyles count="2">
    <cellStyle name="Komma" xfId="1" builtinId="3"/>
    <cellStyle name="Normal" xfId="0" builtinId="0"/>
  </cellStyles>
  <dxfs count="3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yyyy/mm/dd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yyyy/mm/dd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fill>
        <patternFill patternType="none">
          <fgColor indexed="64"/>
          <bgColor indexed="65"/>
        </patternFill>
      </fill>
    </dxf>
    <dxf>
      <font>
        <color auto="1"/>
      </font>
      <numFmt numFmtId="164" formatCode="_ * #,##0_ ;_ * \-#,##0_ ;_ * &quot;-&quot;??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[Metaldetektor Overblik II.xlsx]Grafisk overblik!Pivottabel1</c:name>
    <c:fmtId val="2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'Grafisk overblik'!$C$7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'Grafisk overblik'!$B$8:$B$11</c:f>
              <c:strCache>
                <c:ptCount val="3"/>
                <c:pt idx="0">
                  <c:v>2012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'Grafisk overblik'!$C$8:$C$11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781000"/>
        <c:axId val="137781784"/>
      </c:barChart>
      <c:catAx>
        <c:axId val="13778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7781784"/>
        <c:crosses val="autoZero"/>
        <c:auto val="1"/>
        <c:lblAlgn val="ctr"/>
        <c:lblOffset val="100"/>
        <c:noMultiLvlLbl val="0"/>
      </c:catAx>
      <c:valAx>
        <c:axId val="13778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7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109537</xdr:rowOff>
    </xdr:from>
    <xdr:to>
      <xdr:col>22</xdr:col>
      <xdr:colOff>57150</xdr:colOff>
      <xdr:row>22</xdr:row>
      <xdr:rowOff>180975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lan Faurskov" refreshedDate="42754.906427546295" createdVersion="5" refreshedVersion="5" minRefreshableVersion="3" recordCount="32">
  <cacheSource type="worksheet">
    <worksheetSource name="Tabel3"/>
  </cacheSource>
  <cacheFields count="16">
    <cacheField name="ID" numFmtId="0">
      <sharedItems containsSemiMixedTypes="0" containsString="0" containsNumber="1" containsInteger="1" minValue="1" maxValue="32"/>
    </cacheField>
    <cacheField name="Fund" numFmtId="0">
      <sharedItems containsBlank="1"/>
    </cacheField>
    <cacheField name="År" numFmtId="0">
      <sharedItems containsString="0" containsBlank="1" containsNumber="1" containsInteger="1" minValue="450" maxValue="1880"/>
    </cacheField>
    <cacheField name="Alder" numFmtId="164">
      <sharedItems containsString="0" containsBlank="1" containsNumber="1" containsInteger="1" minValue="137" maxValue="1567"/>
    </cacheField>
    <cacheField name="Regent" numFmtId="0">
      <sharedItems containsBlank="1"/>
    </cacheField>
    <cacheField name="Materiale" numFmtId="0">
      <sharedItems containsBlank="1"/>
    </cacheField>
    <cacheField name="Fundet i" numFmtId="0">
      <sharedItems containsBlank="1" count="59">
        <s v="Andeby"/>
        <s v="Gåserød"/>
        <s v="Lilliput"/>
        <s v="Lilleby"/>
        <s v="Storeby"/>
        <s v="Langø"/>
        <m/>
        <s v="Nørre Snede" u="1"/>
        <s v="Alling" u="1"/>
        <s v="Hemstok" u="1"/>
        <s v="Østermark" u="1"/>
        <s v="Nr. Vissing" u="1"/>
        <s v="Onsbjerg" u="1"/>
        <s v="Ry" u="1"/>
        <s v="Glamsbjerg" u="1"/>
        <s v="Vester Tostrup" u="1"/>
        <s v="Randlev" u="1"/>
        <s v="Hvidovre" u="1"/>
        <s v="Hårby" u="1"/>
        <s v="Viby Fyn" u="1"/>
        <s v="Stilling" u="1"/>
        <s v="Blegind" u="1"/>
        <s v="Dybvad" u="1"/>
        <s v="Skyum" u="1"/>
        <s v="Galten" u="1"/>
        <s v="Toustrup" u="1"/>
        <s v="Bistrup" u="1"/>
        <s v="Tovstrup" u="1"/>
        <s v="Søballe" u="1"/>
        <s v="Ærø" u="1"/>
        <s v="Viby" u="1"/>
        <s v="Vestevig" u="1"/>
        <s v="Samsø" u="1"/>
        <s v="Veng" u="1"/>
        <s v="Thy" u="1"/>
        <s v="Løvel" u="1"/>
        <s v="Skivholme Kirke" u="1"/>
        <s v="Mesing" u="1"/>
        <s v="Labing" u="1"/>
        <s v="Koustrup" u="1"/>
        <s v="Holstebro" u="1"/>
        <s v="Ladby" u="1"/>
        <s v="Lading" u="1"/>
        <s v="Vestervig" u="1"/>
        <s v="Emborg" u="1"/>
        <s v="Tunø" u="1"/>
        <s v="Glenstrup" u="1"/>
        <s v="Stjær" u="1"/>
        <s v="Hald" u="1"/>
        <s v="Nørre Vissing" u="1"/>
        <s v="Ebeltoft" u="1"/>
        <s v="Besser" u="1"/>
        <s v="Dover" u="1"/>
        <s v="Låsby" u="1"/>
        <s v="Samsø/Hjortholm" u="1"/>
        <s v="Haldum" u="1"/>
        <s v="Fensten" u="1"/>
        <s v="Høver" u="1"/>
        <s v="Linå" u="1"/>
      </sharedItems>
    </cacheField>
    <cacheField name="Danefæ" numFmtId="0">
      <sharedItems containsBlank="1" count="5">
        <s v="Nej"/>
        <s v="Måske"/>
        <s v="Ja"/>
        <m/>
        <s v="N/A" u="1"/>
      </sharedItems>
    </cacheField>
    <cacheField name="Dusør" numFmtId="0">
      <sharedItems containsBlank="1" containsMixedTypes="1" containsNumber="1" containsInteger="1" minValue="0" maxValue="0"/>
    </cacheField>
    <cacheField name="Lodsejer" numFmtId="0">
      <sharedItems containsBlank="1"/>
    </cacheField>
    <cacheField name="Fund-dato" numFmtId="165">
      <sharedItems containsNonDate="0" containsDate="1" containsString="0" containsBlank="1" minDate="2008-09-07T00:00:00" maxDate="2016-09-08T00:00:00"/>
    </cacheField>
    <cacheField name="Detektor" numFmtId="0">
      <sharedItems containsBlank="1"/>
    </cacheField>
    <cacheField name="Søgehoved" numFmtId="0">
      <sharedItems containsBlank="1"/>
    </cacheField>
    <cacheField name="Noter" numFmtId="0">
      <sharedItems containsNonDate="0" containsString="0" containsBlank="1"/>
    </cacheField>
    <cacheField name="Måned" numFmtId="0">
      <sharedItems containsSemiMixedTypes="0" containsString="0" containsNumber="1" containsInteger="1" minValue="1" maxValue="12" count="11">
        <n v="11"/>
        <n v="9"/>
        <n v="1"/>
        <n v="8"/>
        <n v="3"/>
        <n v="5"/>
        <n v="7"/>
        <n v="10"/>
        <n v="2" u="1"/>
        <n v="4" u="1"/>
        <n v="12" u="1"/>
      </sharedItems>
    </cacheField>
    <cacheField name="År2" numFmtId="0">
      <sharedItems containsSemiMixedTypes="0" containsString="0" containsNumber="1" containsInteger="1" minValue="1900" maxValue="2016" count="10">
        <n v="2011"/>
        <n v="2008"/>
        <n v="2015"/>
        <n v="2014"/>
        <n v="2016"/>
        <n v="2013"/>
        <n v="2012"/>
        <n v="1900"/>
        <n v="2009" u="1"/>
        <n v="20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n v="1"/>
    <s v="4 Rigsbankskilling"/>
    <n v="1841"/>
    <n v="176"/>
    <s v="Christian VIII"/>
    <s v="Sølv"/>
    <x v="0"/>
    <x v="0"/>
    <m/>
    <s v="J. v. And"/>
    <d v="2011-11-05T00:00:00"/>
    <s v="XP Deus"/>
    <s v="18 kHz lille"/>
    <m/>
    <x v="0"/>
    <x v="0"/>
  </r>
  <r>
    <n v="2"/>
    <s v="Tenvægt"/>
    <n v="1500"/>
    <n v="517"/>
    <s v="Middelalder"/>
    <s v="Bly"/>
    <x v="0"/>
    <x v="1"/>
    <m/>
    <s v="J. v. And"/>
    <d v="2011-11-05T00:00:00"/>
    <s v="XP Deus"/>
    <s v="18 kHz lille"/>
    <m/>
    <x v="0"/>
    <x v="0"/>
  </r>
  <r>
    <n v="3"/>
    <s v="4-skilling"/>
    <n v="1856"/>
    <n v="161"/>
    <s v="Frederik VII"/>
    <s v="Sølv"/>
    <x v="0"/>
    <x v="0"/>
    <m/>
    <s v="J. v. And"/>
    <d v="2008-09-07T00:00:00"/>
    <s v="Garrett Ace 250"/>
    <s v="Lille"/>
    <m/>
    <x v="1"/>
    <x v="1"/>
  </r>
  <r>
    <n v="4"/>
    <s v="Klædeplombe"/>
    <n v="1400"/>
    <n v="617"/>
    <s v="Middelalder"/>
    <s v="Bly"/>
    <x v="1"/>
    <x v="1"/>
    <s v="Tilgår"/>
    <s v="G. Flinstesteen"/>
    <d v="2015-01-04T00:00:00"/>
    <s v="XP Deus"/>
    <s v="18 kHz mellem"/>
    <m/>
    <x v="2"/>
    <x v="2"/>
  </r>
  <r>
    <n v="5"/>
    <s v="Regnepenning"/>
    <n v="1750"/>
    <n v="267"/>
    <s v="Nyere tid"/>
    <s v="Kobber"/>
    <x v="1"/>
    <x v="0"/>
    <m/>
    <s v="G. Flinstesteen"/>
    <d v="2011-11-17T00:00:00"/>
    <s v="XP Deus"/>
    <s v="18 kHz lille"/>
    <m/>
    <x v="0"/>
    <x v="0"/>
  </r>
  <r>
    <n v="6"/>
    <s v="1-skilling"/>
    <n v="1680"/>
    <n v="337"/>
    <s v="Christian V"/>
    <s v="Sølv"/>
    <x v="1"/>
    <x v="0"/>
    <m/>
    <s v="G. Flinstesteen"/>
    <d v="2014-09-07T00:00:00"/>
    <s v="XP Deus"/>
    <s v="18 kHz stort"/>
    <m/>
    <x v="1"/>
    <x v="3"/>
  </r>
  <r>
    <n v="7"/>
    <s v="Borgerkrigsmønt"/>
    <n v="1350"/>
    <n v="667"/>
    <s v="Middelalder"/>
    <s v="Kobber"/>
    <x v="1"/>
    <x v="2"/>
    <s v="Tilgår"/>
    <s v="G. Flinstesteen"/>
    <d v="2016-09-07T00:00:00"/>
    <s v="XP Deus"/>
    <s v="18 kHz stort"/>
    <m/>
    <x v="1"/>
    <x v="4"/>
  </r>
  <r>
    <n v="8"/>
    <s v="Tenvægt"/>
    <n v="1350"/>
    <n v="667"/>
    <s v="Middelalder"/>
    <s v="Bly"/>
    <x v="1"/>
    <x v="1"/>
    <s v="Tilgår"/>
    <s v="G. Flinstesteen"/>
    <d v="2014-09-07T00:00:00"/>
    <s v="XP Deus"/>
    <s v="18 kHz stort"/>
    <m/>
    <x v="1"/>
    <x v="3"/>
  </r>
  <r>
    <n v="9"/>
    <s v="Klædeplombe"/>
    <n v="1450"/>
    <n v="567"/>
    <s v="Middelalder"/>
    <s v="Bly"/>
    <x v="2"/>
    <x v="1"/>
    <s v="Tilgår"/>
    <s v="Gulliver Jensen"/>
    <d v="2015-01-04T00:00:00"/>
    <s v="XP Deus"/>
    <s v="18 kHz mellem"/>
    <m/>
    <x v="2"/>
    <x v="2"/>
  </r>
  <r>
    <n v="10"/>
    <s v="Borgerkrigsmønt"/>
    <n v="1300"/>
    <n v="717"/>
    <s v="Middelalder"/>
    <s v="Kobber"/>
    <x v="3"/>
    <x v="2"/>
    <s v="Tilgår"/>
    <s v="Gulliver Jensen"/>
    <d v="2015-08-31T00:00:00"/>
    <s v="XP Deus"/>
    <s v="18 kHz stort"/>
    <m/>
    <x v="3"/>
    <x v="2"/>
  </r>
  <r>
    <n v="11"/>
    <s v="Mønt, stor/tynd, ikke identificeret"/>
    <n v="1500"/>
    <n v="517"/>
    <s v="Nyere tid"/>
    <s v="Sølv"/>
    <x v="3"/>
    <x v="0"/>
    <m/>
    <s v="Gulliver Jensen"/>
    <d v="2011-03-19T00:00:00"/>
    <s v="XP Deus"/>
    <s v="18 kHz lille"/>
    <m/>
    <x v="4"/>
    <x v="0"/>
  </r>
  <r>
    <n v="12"/>
    <s v="Mankeperle / tenvægt, lille"/>
    <n v="1500"/>
    <n v="517"/>
    <s v="Middelalder"/>
    <s v="Bly"/>
    <x v="3"/>
    <x v="0"/>
    <m/>
    <s v="Gulliver Jensen"/>
    <d v="2011-03-19T00:00:00"/>
    <s v="XP Deus"/>
    <s v="18 kHz lille"/>
    <m/>
    <x v="4"/>
    <x v="0"/>
  </r>
  <r>
    <n v="13"/>
    <s v="Mankeperle / tenvægt, stor"/>
    <n v="1500"/>
    <n v="517"/>
    <s v="Middelalder"/>
    <s v="Bly"/>
    <x v="3"/>
    <x v="0"/>
    <m/>
    <s v="Gulliver Jensen"/>
    <d v="2011-03-19T00:00:00"/>
    <s v="XP Deus"/>
    <s v="18 kHz lille"/>
    <m/>
    <x v="4"/>
    <x v="0"/>
  </r>
  <r>
    <n v="14"/>
    <s v="Vendisk beslag"/>
    <n v="900"/>
    <n v="1117"/>
    <s v="Vikingetid"/>
    <s v="Bronze"/>
    <x v="4"/>
    <x v="2"/>
    <s v="Tilgår"/>
    <s v="D. Trump"/>
    <d v="2015-09-07T00:00:00"/>
    <s v="XP Deus"/>
    <s v="18 kHz stort"/>
    <m/>
    <x v="1"/>
    <x v="2"/>
  </r>
  <r>
    <n v="15"/>
    <s v="Vægtlod"/>
    <n v="1300"/>
    <n v="717"/>
    <s v="Middelalder"/>
    <s v="Messing"/>
    <x v="4"/>
    <x v="1"/>
    <s v="Tilgår"/>
    <s v="D. Trump"/>
    <d v="2014-08-31T00:00:00"/>
    <s v="XP Deus"/>
    <s v="18 kHz stort"/>
    <m/>
    <x v="3"/>
    <x v="3"/>
  </r>
  <r>
    <n v="16"/>
    <s v="Vægtlod ½ pund"/>
    <n v="1880"/>
    <n v="137"/>
    <s v="Christian IX"/>
    <s v="Messing"/>
    <x v="4"/>
    <x v="0"/>
    <m/>
    <s v="D. Trump"/>
    <d v="2011-03-19T00:00:00"/>
    <s v="XP Deus"/>
    <s v="18 kHz lille"/>
    <m/>
    <x v="4"/>
    <x v="0"/>
  </r>
  <r>
    <n v="17"/>
    <s v="Remendebeslag"/>
    <n v="1300"/>
    <n v="717"/>
    <s v="Middelalder"/>
    <s v="Bronze"/>
    <x v="4"/>
    <x v="1"/>
    <s v="Tilgår"/>
    <s v="D. Trump"/>
    <d v="2014-08-31T00:00:00"/>
    <s v="XP Deus"/>
    <s v="18 kHz stort"/>
    <m/>
    <x v="3"/>
    <x v="3"/>
  </r>
  <r>
    <n v="18"/>
    <s v="4-skilling"/>
    <n v="1854"/>
    <n v="163"/>
    <s v="Frederik VII"/>
    <s v="Sølv"/>
    <x v="4"/>
    <x v="0"/>
    <m/>
    <s v="D. Trump"/>
    <d v="2013-05-17T00:00:00"/>
    <s v="XP Deus"/>
    <s v="18 kHz stort"/>
    <m/>
    <x v="5"/>
    <x v="5"/>
  </r>
  <r>
    <n v="19"/>
    <s v="4-skilling"/>
    <n v="1693"/>
    <n v="324"/>
    <s v="Christian V"/>
    <s v="Sølv"/>
    <x v="4"/>
    <x v="0"/>
    <n v="0"/>
    <s v="D. Trump"/>
    <d v="2013-08-11T00:00:00"/>
    <s v="XP Deus"/>
    <s v="18 kHz stort"/>
    <m/>
    <x v="3"/>
    <x v="5"/>
  </r>
  <r>
    <n v="20"/>
    <s v="Økse"/>
    <n v="1500"/>
    <n v="517"/>
    <s v="Middelalder"/>
    <s v="Jern"/>
    <x v="5"/>
    <x v="1"/>
    <m/>
    <s v="Gårmand Bjørn"/>
    <d v="2013-07-19T00:00:00"/>
    <s v="XP Deus"/>
    <s v="18 kHz stort"/>
    <m/>
    <x v="6"/>
    <x v="5"/>
  </r>
  <r>
    <n v="21"/>
    <s v="Ornamenteret beslag"/>
    <n v="1450"/>
    <n v="567"/>
    <s v="Middelalder"/>
    <s v="Bronze"/>
    <x v="5"/>
    <x v="1"/>
    <s v="Tilgår"/>
    <s v="Gårmand Bjørn"/>
    <d v="2015-01-04T00:00:00"/>
    <s v="XP Deus"/>
    <s v="18 kHz mellem"/>
    <m/>
    <x v="2"/>
    <x v="2"/>
  </r>
  <r>
    <n v="22"/>
    <s v="3-dobbelt seglstampe"/>
    <n v="1850"/>
    <n v="167"/>
    <s v="Nyere tid"/>
    <s v="Bronze"/>
    <x v="5"/>
    <x v="1"/>
    <s v="Tilgår"/>
    <s v="Gårmand Bjørn"/>
    <d v="2013-09-08T00:00:00"/>
    <s v="XP Deus"/>
    <s v="18 kHz stort"/>
    <m/>
    <x v="1"/>
    <x v="5"/>
  </r>
  <r>
    <n v="23"/>
    <s v="Blybarre"/>
    <n v="1650"/>
    <n v="367"/>
    <s v="Nyere tid"/>
    <s v="Bly"/>
    <x v="5"/>
    <x v="1"/>
    <m/>
    <s v="Gårmand Bjørn"/>
    <d v="2013-10-11T00:00:00"/>
    <s v="XP Deus"/>
    <s v="18 kHz stort"/>
    <m/>
    <x v="7"/>
    <x v="5"/>
  </r>
  <r>
    <n v="24"/>
    <s v="Næbfibelfragment"/>
    <n v="600"/>
    <n v="1417"/>
    <s v="Jernalder"/>
    <s v="Bronze"/>
    <x v="5"/>
    <x v="2"/>
    <m/>
    <s v="Gårmand Bjørn"/>
    <d v="2012-11-04T00:00:00"/>
    <s v="XP Deus"/>
    <s v="18 kHz stort"/>
    <m/>
    <x v="0"/>
    <x v="6"/>
  </r>
  <r>
    <n v="25"/>
    <s v="Korsfibelfragment"/>
    <n v="450"/>
    <n v="1567"/>
    <s v="Ældre Germansk Jernalder"/>
    <s v="Bronze"/>
    <x v="5"/>
    <x v="0"/>
    <s v="Ingen"/>
    <s v="Gårmand Bjørn"/>
    <d v="2014-10-13T00:00:00"/>
    <s v="XP Deus"/>
    <s v="18 kHz stort"/>
    <m/>
    <x v="7"/>
    <x v="3"/>
  </r>
  <r>
    <n v="26"/>
    <m/>
    <m/>
    <m/>
    <m/>
    <m/>
    <x v="6"/>
    <x v="3"/>
    <m/>
    <m/>
    <m/>
    <m/>
    <m/>
    <m/>
    <x v="2"/>
    <x v="7"/>
  </r>
  <r>
    <n v="27"/>
    <m/>
    <m/>
    <m/>
    <m/>
    <m/>
    <x v="6"/>
    <x v="3"/>
    <m/>
    <m/>
    <m/>
    <m/>
    <m/>
    <m/>
    <x v="2"/>
    <x v="7"/>
  </r>
  <r>
    <n v="28"/>
    <m/>
    <m/>
    <m/>
    <m/>
    <m/>
    <x v="6"/>
    <x v="3"/>
    <m/>
    <m/>
    <m/>
    <m/>
    <m/>
    <m/>
    <x v="2"/>
    <x v="7"/>
  </r>
  <r>
    <n v="29"/>
    <m/>
    <m/>
    <m/>
    <m/>
    <m/>
    <x v="6"/>
    <x v="3"/>
    <m/>
    <m/>
    <m/>
    <m/>
    <m/>
    <m/>
    <x v="2"/>
    <x v="7"/>
  </r>
  <r>
    <n v="30"/>
    <m/>
    <m/>
    <m/>
    <m/>
    <m/>
    <x v="6"/>
    <x v="3"/>
    <m/>
    <m/>
    <m/>
    <m/>
    <m/>
    <m/>
    <x v="2"/>
    <x v="7"/>
  </r>
  <r>
    <n v="31"/>
    <m/>
    <m/>
    <m/>
    <m/>
    <m/>
    <x v="6"/>
    <x v="3"/>
    <m/>
    <m/>
    <m/>
    <m/>
    <m/>
    <m/>
    <x v="2"/>
    <x v="7"/>
  </r>
  <r>
    <n v="32"/>
    <m/>
    <m/>
    <m/>
    <m/>
    <m/>
    <x v="6"/>
    <x v="3"/>
    <m/>
    <m/>
    <m/>
    <m/>
    <m/>
    <m/>
    <x v="2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15" applyNumberFormats="0" applyBorderFormats="0" applyFontFormats="0" applyPatternFormats="0" applyAlignmentFormats="0" applyWidthHeightFormats="1" dataCaption="Værdier" updatedVersion="5" minRefreshableVersion="3" useAutoFormatting="1" itemPrintTitles="1" createdVersion="5" indent="0" outline="1" outlineData="1" multipleFieldFilters="0" chartFormat="4">
  <location ref="B7:C11" firstHeaderRow="1" firstDataRow="1" firstDataCol="1" rowPageCount="3" colPageCount="1"/>
  <pivotFields count="16">
    <pivotField showAll="0"/>
    <pivotField dataField="1" showAll="0" countASubtotal="1"/>
    <pivotField showAll="0"/>
    <pivotField numFmtId="164" showAll="0"/>
    <pivotField showAll="0"/>
    <pivotField showAll="0"/>
    <pivotField axis="axisPage" multipleItemSelectionAllowed="1" showAll="0">
      <items count="60">
        <item m="1" x="8"/>
        <item m="1" x="51"/>
        <item m="1" x="26"/>
        <item m="1" x="52"/>
        <item m="1" x="22"/>
        <item m="1" x="50"/>
        <item m="1" x="44"/>
        <item m="1" x="56"/>
        <item m="1" x="24"/>
        <item m="1" x="14"/>
        <item m="1" x="46"/>
        <item m="1" x="48"/>
        <item m="1" x="9"/>
        <item m="1" x="40"/>
        <item m="1" x="17"/>
        <item m="1" x="57"/>
        <item m="1" x="18"/>
        <item m="1" x="38"/>
        <item m="1" x="41"/>
        <item m="1" x="58"/>
        <item m="1" x="35"/>
        <item m="1" x="53"/>
        <item m="1" x="37"/>
        <item m="1" x="11"/>
        <item m="1" x="7"/>
        <item m="1" x="49"/>
        <item m="1" x="12"/>
        <item m="1" x="16"/>
        <item m="1" x="13"/>
        <item m="1" x="32"/>
        <item m="1" x="54"/>
        <item m="1" x="23"/>
        <item m="1" x="20"/>
        <item m="1" x="28"/>
        <item m="1" x="34"/>
        <item m="1" x="25"/>
        <item m="1" x="27"/>
        <item m="1" x="45"/>
        <item m="1" x="33"/>
        <item m="1" x="15"/>
        <item m="1" x="43"/>
        <item m="1" x="31"/>
        <item m="1" x="30"/>
        <item m="1" x="19"/>
        <item m="1" x="29"/>
        <item m="1" x="10"/>
        <item x="6"/>
        <item m="1" x="42"/>
        <item m="1" x="21"/>
        <item m="1" x="47"/>
        <item m="1" x="36"/>
        <item m="1" x="39"/>
        <item m="1" x="55"/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6">
        <item x="2"/>
        <item h="1" x="1"/>
        <item h="1" x="0"/>
        <item h="1" x="3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2">
        <item x="2"/>
        <item m="1" x="8"/>
        <item x="4"/>
        <item m="1" x="9"/>
        <item x="5"/>
        <item x="6"/>
        <item x="3"/>
        <item x="1"/>
        <item x="7"/>
        <item x="0"/>
        <item m="1" x="10"/>
        <item t="default"/>
      </items>
    </pivotField>
    <pivotField axis="axisRow" showAll="0">
      <items count="11">
        <item x="7"/>
        <item x="1"/>
        <item m="1" x="8"/>
        <item m="1" x="9"/>
        <item x="0"/>
        <item x="6"/>
        <item x="5"/>
        <item x="3"/>
        <item x="2"/>
        <item x="4"/>
        <item t="default"/>
      </items>
    </pivotField>
  </pivotFields>
  <rowFields count="1">
    <field x="15"/>
  </rowFields>
  <rowItems count="4">
    <i>
      <x v="5"/>
    </i>
    <i>
      <x v="8"/>
    </i>
    <i>
      <x v="9"/>
    </i>
    <i t="grand">
      <x/>
    </i>
  </rowItems>
  <colItems count="1">
    <i/>
  </colItems>
  <pageFields count="3">
    <pageField fld="7" hier="-1"/>
    <pageField fld="6" hier="-1"/>
    <pageField fld="14" hier="-1"/>
  </pageFields>
  <dataFields count="1">
    <dataField name="Antal af Fund" fld="1" subtotal="count" baseField="0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el3" displayName="Tabel3" ref="A1:P34" totalsRowCount="1" dataDxfId="32" headerRowCellStyle="Normal" dataCellStyle="Normal">
  <autoFilter ref="A1:P33"/>
  <tableColumns count="16">
    <tableColumn id="1" name="ID" dataDxfId="31" totalsRowDxfId="15" dataCellStyle="Normal"/>
    <tableColumn id="2" name="Fund" dataDxfId="30" totalsRowDxfId="14" dataCellStyle="Normal"/>
    <tableColumn id="3" name="År" dataDxfId="29" totalsRowDxfId="13" dataCellStyle="Normal"/>
    <tableColumn id="21" name="Alder" dataDxfId="28" totalsRowDxfId="12" dataCellStyle="Komma"/>
    <tableColumn id="8" name="Regent" dataDxfId="27" totalsRowDxfId="11"/>
    <tableColumn id="4" name="Materiale" dataDxfId="26" totalsRowDxfId="10" dataCellStyle="Normal"/>
    <tableColumn id="9" name="Fundet i" dataDxfId="25" totalsRowDxfId="9"/>
    <tableColumn id="22" name="Danefæ" dataDxfId="24" totalsRowDxfId="8"/>
    <tableColumn id="23" name="Dusør" totalsRowFunction="sum" dataDxfId="23" totalsRowDxfId="7"/>
    <tableColumn id="24" name="Lodsejer" dataDxfId="22" totalsRowDxfId="6"/>
    <tableColumn id="7" name="Fund-dato" dataDxfId="21" totalsRowDxfId="5"/>
    <tableColumn id="13" name="Detektor" dataDxfId="20" totalsRowDxfId="4" dataCellStyle="Normal"/>
    <tableColumn id="14" name="Søgehoved" dataDxfId="19" totalsRowDxfId="3" dataCellStyle="Normal"/>
    <tableColumn id="15" name="Noter" dataDxfId="18" totalsRowDxfId="2" dataCellStyle="Normal"/>
    <tableColumn id="5" name="Måned" dataDxfId="17" totalsRowDxfId="1" dataCellStyle="Normal">
      <calculatedColumnFormula>MONTH(Tabel3[[#This Row],[Fund-dato]])</calculatedColumnFormula>
    </tableColumn>
    <tableColumn id="6" name="År2" dataDxfId="16" totalsRowDxfId="0" dataCellStyle="Normal">
      <calculatedColumnFormula>YEAR(Tabel3[[#This Row],[Fund-dato]])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P3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27" sqref="K27"/>
    </sheetView>
  </sheetViews>
  <sheetFormatPr defaultRowHeight="15"/>
  <cols>
    <col min="1" max="1" width="6" style="6" bestFit="1" customWidth="1"/>
    <col min="2" max="2" width="33.5703125" bestFit="1" customWidth="1"/>
    <col min="3" max="3" width="9.7109375" style="6" bestFit="1" customWidth="1"/>
    <col min="4" max="4" width="8.5703125" bestFit="1" customWidth="1"/>
    <col min="5" max="5" width="15.28515625" customWidth="1"/>
    <col min="6" max="7" width="18.42578125" customWidth="1"/>
    <col min="8" max="8" width="10.28515625" customWidth="1"/>
    <col min="9" max="9" width="10.7109375" style="1" customWidth="1"/>
    <col min="10" max="10" width="27.140625" bestFit="1" customWidth="1"/>
    <col min="11" max="11" width="18.42578125" style="17" customWidth="1"/>
    <col min="12" max="12" width="20.85546875" customWidth="1"/>
    <col min="13" max="13" width="14" bestFit="1" customWidth="1"/>
    <col min="14" max="14" width="33.5703125" customWidth="1"/>
  </cols>
  <sheetData>
    <row r="1" spans="1:16">
      <c r="A1" s="14" t="s">
        <v>20</v>
      </c>
      <c r="B1" t="s">
        <v>18</v>
      </c>
      <c r="C1" s="14" t="s">
        <v>0</v>
      </c>
      <c r="D1" t="s">
        <v>10</v>
      </c>
      <c r="E1" t="s">
        <v>2</v>
      </c>
      <c r="F1" t="s">
        <v>1</v>
      </c>
      <c r="G1" t="s">
        <v>55</v>
      </c>
      <c r="H1" t="s">
        <v>24</v>
      </c>
      <c r="I1" s="1" t="s">
        <v>25</v>
      </c>
      <c r="J1" t="s">
        <v>14</v>
      </c>
      <c r="K1" s="17" t="s">
        <v>46</v>
      </c>
      <c r="L1" t="s">
        <v>11</v>
      </c>
      <c r="M1" t="s">
        <v>17</v>
      </c>
      <c r="N1" s="3" t="s">
        <v>19</v>
      </c>
      <c r="O1" s="3" t="s">
        <v>16</v>
      </c>
      <c r="P1" s="3" t="s">
        <v>59</v>
      </c>
    </row>
    <row r="2" spans="1:16">
      <c r="A2" s="11">
        <v>1</v>
      </c>
      <c r="B2" s="3" t="s">
        <v>38</v>
      </c>
      <c r="C2" s="12">
        <v>1841</v>
      </c>
      <c r="D2" s="9">
        <f ca="1">DetteÅr-Tabel3[[#This Row],[År]]</f>
        <v>176</v>
      </c>
      <c r="E2" s="7" t="s">
        <v>15</v>
      </c>
      <c r="F2" s="3" t="s">
        <v>5</v>
      </c>
      <c r="G2" s="3" t="s">
        <v>66</v>
      </c>
      <c r="H2" s="3" t="s">
        <v>13</v>
      </c>
      <c r="J2" s="3" t="s">
        <v>72</v>
      </c>
      <c r="K2" s="17">
        <v>40852</v>
      </c>
      <c r="L2" s="3" t="s">
        <v>28</v>
      </c>
      <c r="M2" t="s">
        <v>49</v>
      </c>
      <c r="N2" s="3"/>
      <c r="O2" s="3">
        <f>MONTH(Tabel3[[#This Row],[Fund-dato]])</f>
        <v>11</v>
      </c>
      <c r="P2" s="3">
        <f>YEAR(Tabel3[[#This Row],[Fund-dato]])</f>
        <v>2011</v>
      </c>
    </row>
    <row r="3" spans="1:16">
      <c r="A3" s="11">
        <v>2</v>
      </c>
      <c r="B3" s="3" t="s">
        <v>39</v>
      </c>
      <c r="C3" s="12">
        <v>1500</v>
      </c>
      <c r="D3" s="9">
        <f ca="1">DetteÅr-Tabel3[[#This Row],[År]]</f>
        <v>517</v>
      </c>
      <c r="E3" s="4" t="s">
        <v>56</v>
      </c>
      <c r="F3" s="3" t="s">
        <v>27</v>
      </c>
      <c r="G3" s="3" t="s">
        <v>66</v>
      </c>
      <c r="H3" s="3" t="s">
        <v>26</v>
      </c>
      <c r="I3" s="15"/>
      <c r="J3" s="3" t="s">
        <v>72</v>
      </c>
      <c r="K3" s="19">
        <v>40852</v>
      </c>
      <c r="L3" s="3" t="s">
        <v>28</v>
      </c>
      <c r="M3" t="s">
        <v>49</v>
      </c>
      <c r="N3" s="3"/>
      <c r="O3" s="3">
        <f>MONTH(Tabel3[[#This Row],[Fund-dato]])</f>
        <v>11</v>
      </c>
      <c r="P3" s="3">
        <f>YEAR(Tabel3[[#This Row],[Fund-dato]])</f>
        <v>2011</v>
      </c>
    </row>
    <row r="4" spans="1:16">
      <c r="A4" s="11">
        <v>3</v>
      </c>
      <c r="B4" t="s">
        <v>8</v>
      </c>
      <c r="C4" s="8">
        <v>1856</v>
      </c>
      <c r="D4" s="9">
        <f ca="1">DetteÅr-Tabel3[[#This Row],[År]]</f>
        <v>161</v>
      </c>
      <c r="E4" t="s">
        <v>6</v>
      </c>
      <c r="F4" t="s">
        <v>5</v>
      </c>
      <c r="G4" s="3" t="s">
        <v>66</v>
      </c>
      <c r="H4" t="s">
        <v>13</v>
      </c>
      <c r="J4" s="3" t="s">
        <v>72</v>
      </c>
      <c r="K4" s="17">
        <v>39698</v>
      </c>
      <c r="L4" t="s">
        <v>21</v>
      </c>
      <c r="M4" t="s">
        <v>22</v>
      </c>
      <c r="N4" s="3"/>
      <c r="O4" s="3">
        <f>MONTH(Tabel3[[#This Row],[Fund-dato]])</f>
        <v>9</v>
      </c>
      <c r="P4" s="3">
        <f>YEAR(Tabel3[[#This Row],[Fund-dato]])</f>
        <v>2008</v>
      </c>
    </row>
    <row r="5" spans="1:16">
      <c r="A5" s="11">
        <v>4</v>
      </c>
      <c r="B5" t="s">
        <v>36</v>
      </c>
      <c r="C5" s="8">
        <v>1400</v>
      </c>
      <c r="D5" s="9">
        <f ca="1">DetteÅr-Tabel3[[#This Row],[År]]</f>
        <v>617</v>
      </c>
      <c r="E5" t="s">
        <v>56</v>
      </c>
      <c r="F5" t="s">
        <v>27</v>
      </c>
      <c r="G5" t="s">
        <v>67</v>
      </c>
      <c r="H5" t="s">
        <v>26</v>
      </c>
      <c r="I5" s="1" t="s">
        <v>23</v>
      </c>
      <c r="J5" t="s">
        <v>73</v>
      </c>
      <c r="K5" s="17">
        <v>42008</v>
      </c>
      <c r="L5" s="3" t="s">
        <v>28</v>
      </c>
      <c r="M5" t="s">
        <v>62</v>
      </c>
      <c r="N5" s="3"/>
      <c r="O5" s="3">
        <f>MONTH(Tabel3[[#This Row],[Fund-dato]])</f>
        <v>1</v>
      </c>
      <c r="P5" s="3">
        <f>YEAR(Tabel3[[#This Row],[Fund-dato]])</f>
        <v>2015</v>
      </c>
    </row>
    <row r="6" spans="1:16">
      <c r="A6" s="11">
        <v>5</v>
      </c>
      <c r="B6" s="3" t="s">
        <v>37</v>
      </c>
      <c r="C6" s="12">
        <v>1750</v>
      </c>
      <c r="D6" s="9">
        <f ca="1">DetteÅr-Tabel3[[#This Row],[År]]</f>
        <v>267</v>
      </c>
      <c r="E6" s="7" t="s">
        <v>57</v>
      </c>
      <c r="F6" s="3" t="s">
        <v>7</v>
      </c>
      <c r="G6" t="s">
        <v>67</v>
      </c>
      <c r="H6" s="3" t="s">
        <v>13</v>
      </c>
      <c r="J6" t="s">
        <v>73</v>
      </c>
      <c r="K6" s="17">
        <v>40864</v>
      </c>
      <c r="L6" s="3" t="s">
        <v>28</v>
      </c>
      <c r="M6" t="s">
        <v>49</v>
      </c>
      <c r="N6" s="3"/>
      <c r="O6" s="3">
        <f>MONTH(Tabel3[[#This Row],[Fund-dato]])</f>
        <v>11</v>
      </c>
      <c r="P6" s="3">
        <f>YEAR(Tabel3[[#This Row],[Fund-dato]])</f>
        <v>2011</v>
      </c>
    </row>
    <row r="7" spans="1:16">
      <c r="A7" s="11">
        <v>6</v>
      </c>
      <c r="B7" s="3" t="s">
        <v>9</v>
      </c>
      <c r="C7" s="12">
        <v>1680</v>
      </c>
      <c r="D7" s="9">
        <f ca="1">DetteÅr-Tabel3[[#This Row],[År]]</f>
        <v>337</v>
      </c>
      <c r="E7" s="7" t="s">
        <v>51</v>
      </c>
      <c r="F7" s="3" t="s">
        <v>5</v>
      </c>
      <c r="G7" t="s">
        <v>67</v>
      </c>
      <c r="H7" s="3" t="s">
        <v>13</v>
      </c>
      <c r="I7" s="15"/>
      <c r="J7" t="s">
        <v>73</v>
      </c>
      <c r="K7" s="19">
        <v>41889</v>
      </c>
      <c r="L7" s="3" t="s">
        <v>28</v>
      </c>
      <c r="M7" t="s">
        <v>50</v>
      </c>
      <c r="N7" s="3"/>
      <c r="O7" s="3">
        <f>MONTH(Tabel3[[#This Row],[Fund-dato]])</f>
        <v>9</v>
      </c>
      <c r="P7" s="3">
        <f>YEAR(Tabel3[[#This Row],[Fund-dato]])</f>
        <v>2014</v>
      </c>
    </row>
    <row r="8" spans="1:16">
      <c r="A8" s="11">
        <v>7</v>
      </c>
      <c r="B8" s="3" t="s">
        <v>35</v>
      </c>
      <c r="C8" s="12">
        <v>1350</v>
      </c>
      <c r="D8" s="9">
        <f ca="1">DetteÅr-Tabel3[[#This Row],[År]]</f>
        <v>667</v>
      </c>
      <c r="E8" s="7" t="s">
        <v>56</v>
      </c>
      <c r="F8" s="3" t="s">
        <v>7</v>
      </c>
      <c r="G8" t="s">
        <v>67</v>
      </c>
      <c r="H8" s="3" t="s">
        <v>12</v>
      </c>
      <c r="I8" s="15" t="s">
        <v>23</v>
      </c>
      <c r="J8" t="s">
        <v>73</v>
      </c>
      <c r="K8" s="19">
        <v>42620</v>
      </c>
      <c r="L8" s="3" t="s">
        <v>28</v>
      </c>
      <c r="M8" t="s">
        <v>50</v>
      </c>
      <c r="N8" s="3"/>
      <c r="O8" s="3">
        <f>MONTH(Tabel3[[#This Row],[Fund-dato]])</f>
        <v>9</v>
      </c>
      <c r="P8" s="3">
        <f>YEAR(Tabel3[[#This Row],[Fund-dato]])</f>
        <v>2016</v>
      </c>
    </row>
    <row r="9" spans="1:16">
      <c r="A9" s="11">
        <v>8</v>
      </c>
      <c r="B9" s="3" t="s">
        <v>39</v>
      </c>
      <c r="C9" s="12">
        <v>1350</v>
      </c>
      <c r="D9" s="9">
        <f ca="1">DetteÅr-Tabel3[[#This Row],[År]]</f>
        <v>667</v>
      </c>
      <c r="E9" s="7" t="s">
        <v>56</v>
      </c>
      <c r="F9" s="3" t="s">
        <v>27</v>
      </c>
      <c r="G9" t="s">
        <v>67</v>
      </c>
      <c r="H9" s="3" t="s">
        <v>26</v>
      </c>
      <c r="I9" s="1" t="s">
        <v>23</v>
      </c>
      <c r="J9" t="s">
        <v>73</v>
      </c>
      <c r="K9" s="17">
        <v>41889</v>
      </c>
      <c r="L9" s="3" t="s">
        <v>28</v>
      </c>
      <c r="M9" t="s">
        <v>50</v>
      </c>
      <c r="N9" s="3"/>
      <c r="O9" s="3">
        <f>MONTH(Tabel3[[#This Row],[Fund-dato]])</f>
        <v>9</v>
      </c>
      <c r="P9" s="3">
        <f>YEAR(Tabel3[[#This Row],[Fund-dato]])</f>
        <v>2014</v>
      </c>
    </row>
    <row r="10" spans="1:16">
      <c r="A10" s="11">
        <v>9</v>
      </c>
      <c r="B10" s="3" t="s">
        <v>36</v>
      </c>
      <c r="C10" s="12">
        <v>1450</v>
      </c>
      <c r="D10" s="9">
        <f ca="1">DetteÅr-Tabel3[[#This Row],[År]]</f>
        <v>567</v>
      </c>
      <c r="E10" s="7" t="s">
        <v>56</v>
      </c>
      <c r="F10" s="3" t="s">
        <v>27</v>
      </c>
      <c r="G10" s="3" t="s">
        <v>70</v>
      </c>
      <c r="H10" s="3" t="s">
        <v>26</v>
      </c>
      <c r="I10" s="1" t="s">
        <v>23</v>
      </c>
      <c r="J10" t="s">
        <v>74</v>
      </c>
      <c r="K10" s="17">
        <v>42008</v>
      </c>
      <c r="L10" s="3" t="s">
        <v>28</v>
      </c>
      <c r="M10" t="s">
        <v>62</v>
      </c>
      <c r="N10" s="3"/>
      <c r="O10" s="3">
        <f>MONTH(Tabel3[[#This Row],[Fund-dato]])</f>
        <v>1</v>
      </c>
      <c r="P10" s="3">
        <f>YEAR(Tabel3[[#This Row],[Fund-dato]])</f>
        <v>2015</v>
      </c>
    </row>
    <row r="11" spans="1:16">
      <c r="A11" s="11">
        <v>10</v>
      </c>
      <c r="B11" s="3" t="s">
        <v>35</v>
      </c>
      <c r="C11" s="12">
        <v>1300</v>
      </c>
      <c r="D11" s="9">
        <f ca="1">DetteÅr-Tabel3[[#This Row],[År]]</f>
        <v>717</v>
      </c>
      <c r="E11" s="7" t="s">
        <v>56</v>
      </c>
      <c r="F11" s="3" t="s">
        <v>7</v>
      </c>
      <c r="G11" s="3" t="s">
        <v>68</v>
      </c>
      <c r="H11" s="3" t="s">
        <v>12</v>
      </c>
      <c r="I11" s="1" t="s">
        <v>23</v>
      </c>
      <c r="J11" t="s">
        <v>74</v>
      </c>
      <c r="K11" s="17">
        <v>42247</v>
      </c>
      <c r="L11" s="3" t="s">
        <v>28</v>
      </c>
      <c r="M11" t="s">
        <v>50</v>
      </c>
      <c r="N11" s="3"/>
      <c r="O11" s="3">
        <f>MONTH(Tabel3[[#This Row],[Fund-dato]])</f>
        <v>8</v>
      </c>
      <c r="P11" s="3">
        <f>YEAR(Tabel3[[#This Row],[Fund-dato]])</f>
        <v>2015</v>
      </c>
    </row>
    <row r="12" spans="1:16">
      <c r="A12" s="11">
        <v>11</v>
      </c>
      <c r="B12" s="3" t="s">
        <v>33</v>
      </c>
      <c r="C12" s="12">
        <v>1500</v>
      </c>
      <c r="D12" s="9">
        <f ca="1">DetteÅr-Tabel3[[#This Row],[År]]</f>
        <v>517</v>
      </c>
      <c r="E12" s="7" t="s">
        <v>57</v>
      </c>
      <c r="F12" s="3" t="s">
        <v>5</v>
      </c>
      <c r="G12" s="3" t="s">
        <v>68</v>
      </c>
      <c r="H12" s="3" t="s">
        <v>13</v>
      </c>
      <c r="J12" t="s">
        <v>74</v>
      </c>
      <c r="K12" s="17">
        <v>40621</v>
      </c>
      <c r="L12" s="3" t="s">
        <v>28</v>
      </c>
      <c r="M12" t="s">
        <v>49</v>
      </c>
      <c r="N12" s="3"/>
      <c r="O12" s="3">
        <f>MONTH(Tabel3[[#This Row],[Fund-dato]])</f>
        <v>3</v>
      </c>
      <c r="P12" s="3">
        <f>YEAR(Tabel3[[#This Row],[Fund-dato]])</f>
        <v>2011</v>
      </c>
    </row>
    <row r="13" spans="1:16">
      <c r="A13" s="11">
        <v>12</v>
      </c>
      <c r="B13" s="3" t="s">
        <v>32</v>
      </c>
      <c r="C13" s="12">
        <v>1500</v>
      </c>
      <c r="D13" s="9">
        <f ca="1">DetteÅr-Tabel3[[#This Row],[År]]</f>
        <v>517</v>
      </c>
      <c r="E13" s="4" t="s">
        <v>56</v>
      </c>
      <c r="F13" s="3" t="s">
        <v>27</v>
      </c>
      <c r="G13" s="3" t="s">
        <v>68</v>
      </c>
      <c r="H13" s="3" t="s">
        <v>13</v>
      </c>
      <c r="J13" t="s">
        <v>74</v>
      </c>
      <c r="K13" s="17">
        <v>40621</v>
      </c>
      <c r="L13" s="3" t="s">
        <v>28</v>
      </c>
      <c r="M13" t="s">
        <v>49</v>
      </c>
      <c r="N13" s="3"/>
      <c r="O13" s="3">
        <f>MONTH(Tabel3[[#This Row],[Fund-dato]])</f>
        <v>3</v>
      </c>
      <c r="P13" s="3">
        <f>YEAR(Tabel3[[#This Row],[Fund-dato]])</f>
        <v>2011</v>
      </c>
    </row>
    <row r="14" spans="1:16">
      <c r="A14" s="11">
        <v>13</v>
      </c>
      <c r="B14" s="3" t="s">
        <v>31</v>
      </c>
      <c r="C14" s="12">
        <v>1500</v>
      </c>
      <c r="D14" s="9">
        <f ca="1">DetteÅr-Tabel3[[#This Row],[År]]</f>
        <v>517</v>
      </c>
      <c r="E14" s="4" t="s">
        <v>56</v>
      </c>
      <c r="F14" s="3" t="s">
        <v>27</v>
      </c>
      <c r="G14" s="3" t="s">
        <v>68</v>
      </c>
      <c r="H14" s="3" t="s">
        <v>13</v>
      </c>
      <c r="J14" t="s">
        <v>74</v>
      </c>
      <c r="K14" s="17">
        <v>40621</v>
      </c>
      <c r="L14" s="3" t="s">
        <v>28</v>
      </c>
      <c r="M14" t="s">
        <v>49</v>
      </c>
      <c r="N14" s="3"/>
      <c r="O14" s="3">
        <f>MONTH(Tabel3[[#This Row],[Fund-dato]])</f>
        <v>3</v>
      </c>
      <c r="P14" s="3">
        <f>YEAR(Tabel3[[#This Row],[Fund-dato]])</f>
        <v>2011</v>
      </c>
    </row>
    <row r="15" spans="1:16">
      <c r="A15" s="11">
        <v>14</v>
      </c>
      <c r="B15" t="s">
        <v>52</v>
      </c>
      <c r="C15" s="8">
        <v>900</v>
      </c>
      <c r="D15" s="9">
        <f ca="1">DetteÅr-Tabel3[[#This Row],[År]]</f>
        <v>1117</v>
      </c>
      <c r="E15" t="s">
        <v>42</v>
      </c>
      <c r="F15" t="s">
        <v>3</v>
      </c>
      <c r="G15" s="6" t="s">
        <v>69</v>
      </c>
      <c r="H15" t="s">
        <v>12</v>
      </c>
      <c r="I15" s="1" t="s">
        <v>23</v>
      </c>
      <c r="J15" t="s">
        <v>75</v>
      </c>
      <c r="K15" s="17">
        <v>42254</v>
      </c>
      <c r="L15" t="s">
        <v>28</v>
      </c>
      <c r="M15" t="s">
        <v>50</v>
      </c>
      <c r="N15" s="3"/>
      <c r="O15" s="3">
        <f>MONTH(Tabel3[[#This Row],[Fund-dato]])</f>
        <v>9</v>
      </c>
      <c r="P15" s="3">
        <f>YEAR(Tabel3[[#This Row],[Fund-dato]])</f>
        <v>2015</v>
      </c>
    </row>
    <row r="16" spans="1:16">
      <c r="A16" s="11">
        <v>15</v>
      </c>
      <c r="B16" s="6" t="s">
        <v>40</v>
      </c>
      <c r="C16" s="8">
        <v>1300</v>
      </c>
      <c r="D16" s="9">
        <f ca="1">DetteÅr-Tabel3[[#This Row],[År]]</f>
        <v>717</v>
      </c>
      <c r="E16" s="6" t="s">
        <v>56</v>
      </c>
      <c r="F16" s="6" t="s">
        <v>30</v>
      </c>
      <c r="G16" s="6" t="s">
        <v>69</v>
      </c>
      <c r="H16" s="6" t="s">
        <v>26</v>
      </c>
      <c r="I16" s="10" t="s">
        <v>23</v>
      </c>
      <c r="J16" t="s">
        <v>75</v>
      </c>
      <c r="K16" s="18">
        <v>41882</v>
      </c>
      <c r="L16" t="s">
        <v>28</v>
      </c>
      <c r="M16" t="s">
        <v>50</v>
      </c>
      <c r="N16" s="11"/>
      <c r="O16" s="3">
        <f>MONTH(Tabel3[[#This Row],[Fund-dato]])</f>
        <v>8</v>
      </c>
      <c r="P16" s="3">
        <f>YEAR(Tabel3[[#This Row],[Fund-dato]])</f>
        <v>2014</v>
      </c>
    </row>
    <row r="17" spans="1:16">
      <c r="A17" s="11">
        <v>16</v>
      </c>
      <c r="B17" t="s">
        <v>29</v>
      </c>
      <c r="C17" s="8">
        <v>1880</v>
      </c>
      <c r="D17" s="9">
        <f ca="1">DetteÅr-Tabel3[[#This Row],[År]]</f>
        <v>137</v>
      </c>
      <c r="E17" s="7" t="s">
        <v>4</v>
      </c>
      <c r="F17" t="s">
        <v>30</v>
      </c>
      <c r="G17" s="6" t="s">
        <v>69</v>
      </c>
      <c r="H17" t="s">
        <v>13</v>
      </c>
      <c r="J17" t="s">
        <v>75</v>
      </c>
      <c r="K17" s="17">
        <v>40621</v>
      </c>
      <c r="L17" t="s">
        <v>28</v>
      </c>
      <c r="M17" t="s">
        <v>49</v>
      </c>
      <c r="N17" s="3"/>
      <c r="O17" s="3">
        <f>MONTH(Tabel3[[#This Row],[Fund-dato]])</f>
        <v>3</v>
      </c>
      <c r="P17" s="3">
        <f>YEAR(Tabel3[[#This Row],[Fund-dato]])</f>
        <v>2011</v>
      </c>
    </row>
    <row r="18" spans="1:16">
      <c r="A18" s="11">
        <v>17</v>
      </c>
      <c r="B18" t="s">
        <v>45</v>
      </c>
      <c r="C18" s="8">
        <v>1300</v>
      </c>
      <c r="D18" s="9">
        <f ca="1">DetteÅr-Tabel3[[#This Row],[År]]</f>
        <v>717</v>
      </c>
      <c r="E18" t="s">
        <v>56</v>
      </c>
      <c r="F18" t="s">
        <v>3</v>
      </c>
      <c r="G18" s="6" t="s">
        <v>69</v>
      </c>
      <c r="H18" t="s">
        <v>26</v>
      </c>
      <c r="I18" s="10" t="s">
        <v>23</v>
      </c>
      <c r="J18" t="s">
        <v>75</v>
      </c>
      <c r="K18" s="17">
        <v>41882</v>
      </c>
      <c r="L18" t="s">
        <v>28</v>
      </c>
      <c r="M18" t="s">
        <v>50</v>
      </c>
      <c r="N18" s="3"/>
      <c r="O18" s="3">
        <f>MONTH(Tabel3[[#This Row],[Fund-dato]])</f>
        <v>8</v>
      </c>
      <c r="P18" s="3">
        <f>YEAR(Tabel3[[#This Row],[Fund-dato]])</f>
        <v>2014</v>
      </c>
    </row>
    <row r="19" spans="1:16">
      <c r="A19" s="11">
        <v>18</v>
      </c>
      <c r="B19" t="s">
        <v>8</v>
      </c>
      <c r="C19" s="8">
        <v>1854</v>
      </c>
      <c r="D19" s="9">
        <f ca="1">DetteÅr-Tabel3[[#This Row],[År]]</f>
        <v>163</v>
      </c>
      <c r="E19" t="s">
        <v>6</v>
      </c>
      <c r="F19" t="s">
        <v>5</v>
      </c>
      <c r="G19" s="6" t="s">
        <v>69</v>
      </c>
      <c r="H19" t="s">
        <v>13</v>
      </c>
      <c r="J19" t="s">
        <v>75</v>
      </c>
      <c r="K19" s="17">
        <v>41411</v>
      </c>
      <c r="L19" t="s">
        <v>28</v>
      </c>
      <c r="M19" t="s">
        <v>50</v>
      </c>
      <c r="N19" s="3"/>
      <c r="O19" s="3">
        <f>MONTH(Tabel3[[#This Row],[Fund-dato]])</f>
        <v>5</v>
      </c>
      <c r="P19" s="3">
        <f>YEAR(Tabel3[[#This Row],[Fund-dato]])</f>
        <v>2013</v>
      </c>
    </row>
    <row r="20" spans="1:16">
      <c r="A20" s="11">
        <v>19</v>
      </c>
      <c r="B20" t="s">
        <v>8</v>
      </c>
      <c r="C20" s="8">
        <v>1693</v>
      </c>
      <c r="D20" s="9">
        <f ca="1">DetteÅr-Tabel3[[#This Row],[År]]</f>
        <v>324</v>
      </c>
      <c r="E20" t="s">
        <v>51</v>
      </c>
      <c r="F20" t="s">
        <v>5</v>
      </c>
      <c r="G20" s="6" t="s">
        <v>69</v>
      </c>
      <c r="H20" t="s">
        <v>13</v>
      </c>
      <c r="J20" t="s">
        <v>75</v>
      </c>
      <c r="K20" s="17">
        <v>41497</v>
      </c>
      <c r="L20" t="s">
        <v>28</v>
      </c>
      <c r="M20" t="s">
        <v>50</v>
      </c>
      <c r="N20" s="3"/>
      <c r="O20" s="3">
        <f>MONTH(Tabel3[[#This Row],[Fund-dato]])</f>
        <v>8</v>
      </c>
      <c r="P20" s="3">
        <f>YEAR(Tabel3[[#This Row],[Fund-dato]])</f>
        <v>2013</v>
      </c>
    </row>
    <row r="21" spans="1:16">
      <c r="A21" s="11">
        <v>20</v>
      </c>
      <c r="B21" t="s">
        <v>41</v>
      </c>
      <c r="C21" s="8">
        <v>1500</v>
      </c>
      <c r="D21" s="9">
        <f ca="1">DetteÅr-Tabel3[[#This Row],[År]]</f>
        <v>517</v>
      </c>
      <c r="E21" t="s">
        <v>56</v>
      </c>
      <c r="F21" t="s">
        <v>34</v>
      </c>
      <c r="G21" t="s">
        <v>71</v>
      </c>
      <c r="H21" t="s">
        <v>26</v>
      </c>
      <c r="J21" t="s">
        <v>76</v>
      </c>
      <c r="K21" s="17">
        <v>41474</v>
      </c>
      <c r="L21" t="s">
        <v>28</v>
      </c>
      <c r="M21" t="s">
        <v>50</v>
      </c>
      <c r="N21" s="3"/>
      <c r="O21" s="3">
        <f>MONTH(Tabel3[[#This Row],[Fund-dato]])</f>
        <v>7</v>
      </c>
      <c r="P21" s="3">
        <f>YEAR(Tabel3[[#This Row],[Fund-dato]])</f>
        <v>2013</v>
      </c>
    </row>
    <row r="22" spans="1:16">
      <c r="A22" s="11">
        <v>21</v>
      </c>
      <c r="B22" t="s">
        <v>63</v>
      </c>
      <c r="C22" s="8">
        <v>1450</v>
      </c>
      <c r="D22" s="9">
        <f ca="1">DetteÅr-Tabel3[[#This Row],[År]]</f>
        <v>567</v>
      </c>
      <c r="E22" t="s">
        <v>56</v>
      </c>
      <c r="F22" t="s">
        <v>3</v>
      </c>
      <c r="G22" t="s">
        <v>71</v>
      </c>
      <c r="H22" t="s">
        <v>26</v>
      </c>
      <c r="I22" s="1" t="s">
        <v>23</v>
      </c>
      <c r="J22" t="s">
        <v>76</v>
      </c>
      <c r="K22" s="17">
        <v>42008</v>
      </c>
      <c r="L22" t="s">
        <v>28</v>
      </c>
      <c r="M22" t="s">
        <v>62</v>
      </c>
      <c r="N22" s="3"/>
      <c r="O22" s="3">
        <f>MONTH(Tabel3[[#This Row],[Fund-dato]])</f>
        <v>1</v>
      </c>
      <c r="P22" s="3">
        <f>YEAR(Tabel3[[#This Row],[Fund-dato]])</f>
        <v>2015</v>
      </c>
    </row>
    <row r="23" spans="1:16">
      <c r="A23" s="11">
        <v>22</v>
      </c>
      <c r="B23" t="s">
        <v>53</v>
      </c>
      <c r="C23" s="8">
        <v>1850</v>
      </c>
      <c r="D23" s="9">
        <f ca="1">DetteÅr-Tabel3[[#This Row],[År]]</f>
        <v>167</v>
      </c>
      <c r="E23" t="s">
        <v>57</v>
      </c>
      <c r="F23" t="s">
        <v>3</v>
      </c>
      <c r="G23" t="s">
        <v>71</v>
      </c>
      <c r="H23" t="s">
        <v>26</v>
      </c>
      <c r="I23" s="1" t="s">
        <v>23</v>
      </c>
      <c r="J23" t="s">
        <v>76</v>
      </c>
      <c r="K23" s="17">
        <v>41525</v>
      </c>
      <c r="L23" t="s">
        <v>28</v>
      </c>
      <c r="M23" t="s">
        <v>50</v>
      </c>
      <c r="N23" s="3"/>
      <c r="O23" s="3">
        <f>MONTH(Tabel3[[#This Row],[Fund-dato]])</f>
        <v>9</v>
      </c>
      <c r="P23" s="3">
        <f>YEAR(Tabel3[[#This Row],[Fund-dato]])</f>
        <v>2013</v>
      </c>
    </row>
    <row r="24" spans="1:16">
      <c r="A24" s="11">
        <v>23</v>
      </c>
      <c r="B24" t="s">
        <v>54</v>
      </c>
      <c r="C24" s="8">
        <v>1650</v>
      </c>
      <c r="D24" s="9">
        <f ca="1">DetteÅr-Tabel3[[#This Row],[År]]</f>
        <v>367</v>
      </c>
      <c r="E24" t="s">
        <v>57</v>
      </c>
      <c r="F24" t="s">
        <v>27</v>
      </c>
      <c r="G24" t="s">
        <v>71</v>
      </c>
      <c r="H24" t="s">
        <v>26</v>
      </c>
      <c r="J24" t="s">
        <v>76</v>
      </c>
      <c r="K24" s="17">
        <v>41558</v>
      </c>
      <c r="L24" t="s">
        <v>28</v>
      </c>
      <c r="M24" t="s">
        <v>50</v>
      </c>
      <c r="N24" s="3"/>
      <c r="O24" s="3">
        <f>MONTH(Tabel3[[#This Row],[Fund-dato]])</f>
        <v>10</v>
      </c>
      <c r="P24" s="3">
        <f>YEAR(Tabel3[[#This Row],[Fund-dato]])</f>
        <v>2013</v>
      </c>
    </row>
    <row r="25" spans="1:16">
      <c r="A25" s="11">
        <v>24</v>
      </c>
      <c r="B25" t="s">
        <v>43</v>
      </c>
      <c r="C25" s="8">
        <v>600</v>
      </c>
      <c r="D25" s="9">
        <f ca="1">DetteÅr-Tabel3[[#This Row],[År]]</f>
        <v>1417</v>
      </c>
      <c r="E25" t="s">
        <v>44</v>
      </c>
      <c r="F25" t="s">
        <v>3</v>
      </c>
      <c r="G25" t="s">
        <v>71</v>
      </c>
      <c r="H25" t="s">
        <v>12</v>
      </c>
      <c r="J25" t="s">
        <v>76</v>
      </c>
      <c r="K25" s="17">
        <v>41217</v>
      </c>
      <c r="L25" t="s">
        <v>28</v>
      </c>
      <c r="M25" t="s">
        <v>50</v>
      </c>
      <c r="N25" s="3"/>
      <c r="O25" s="3">
        <f>MONTH(Tabel3[[#This Row],[Fund-dato]])</f>
        <v>11</v>
      </c>
      <c r="P25" s="3">
        <f>YEAR(Tabel3[[#This Row],[Fund-dato]])</f>
        <v>2012</v>
      </c>
    </row>
    <row r="26" spans="1:16">
      <c r="A26" s="11">
        <v>25</v>
      </c>
      <c r="B26" t="s">
        <v>60</v>
      </c>
      <c r="C26" s="8">
        <v>450</v>
      </c>
      <c r="D26" s="9">
        <f ca="1">DetteÅr-Tabel3[[#This Row],[År]]</f>
        <v>1567</v>
      </c>
      <c r="E26" t="s">
        <v>61</v>
      </c>
      <c r="F26" t="s">
        <v>3</v>
      </c>
      <c r="G26" t="s">
        <v>71</v>
      </c>
      <c r="H26" t="s">
        <v>12</v>
      </c>
      <c r="I26" s="1" t="s">
        <v>23</v>
      </c>
      <c r="J26" t="s">
        <v>76</v>
      </c>
      <c r="K26" s="17">
        <v>41925</v>
      </c>
      <c r="L26" t="s">
        <v>28</v>
      </c>
      <c r="M26" t="s">
        <v>50</v>
      </c>
      <c r="N26" s="3"/>
      <c r="O26" s="3">
        <f>MONTH(Tabel3[[#This Row],[Fund-dato]])</f>
        <v>10</v>
      </c>
      <c r="P26" s="3">
        <f>YEAR(Tabel3[[#This Row],[Fund-dato]])</f>
        <v>2014</v>
      </c>
    </row>
    <row r="27" spans="1:16">
      <c r="A27" s="21">
        <v>26</v>
      </c>
      <c r="B27" s="3"/>
      <c r="C27" s="22"/>
      <c r="D27" s="23"/>
      <c r="E27" s="24"/>
      <c r="F27" s="3"/>
      <c r="G27" s="3"/>
      <c r="H27" s="3"/>
      <c r="I27" s="15"/>
      <c r="J27" s="3"/>
      <c r="K27" s="19"/>
      <c r="L27" s="3"/>
      <c r="M27" s="3"/>
      <c r="N27" s="3"/>
      <c r="O27" s="25">
        <f>MONTH(Tabel3[[#This Row],[Fund-dato]])</f>
        <v>1</v>
      </c>
      <c r="P27" s="25">
        <f>YEAR(Tabel3[[#This Row],[Fund-dato]])</f>
        <v>1900</v>
      </c>
    </row>
    <row r="28" spans="1:16">
      <c r="A28" s="21">
        <v>27</v>
      </c>
      <c r="B28" s="3"/>
      <c r="C28" s="22"/>
      <c r="D28" s="23"/>
      <c r="E28" s="24"/>
      <c r="F28" s="3"/>
      <c r="G28" s="3"/>
      <c r="H28" s="3"/>
      <c r="I28" s="15"/>
      <c r="J28" s="3"/>
      <c r="K28" s="19"/>
      <c r="L28" s="3"/>
      <c r="M28" s="3"/>
      <c r="N28" s="3"/>
      <c r="O28" s="25">
        <f>MONTH(Tabel3[[#This Row],[Fund-dato]])</f>
        <v>1</v>
      </c>
      <c r="P28" s="25">
        <f>YEAR(Tabel3[[#This Row],[Fund-dato]])</f>
        <v>1900</v>
      </c>
    </row>
    <row r="29" spans="1:16">
      <c r="A29" s="21">
        <v>28</v>
      </c>
      <c r="B29" s="3"/>
      <c r="C29" s="22"/>
      <c r="D29" s="23"/>
      <c r="E29" s="24"/>
      <c r="F29" s="3"/>
      <c r="G29" s="3"/>
      <c r="H29" s="3"/>
      <c r="I29" s="15"/>
      <c r="J29" s="3"/>
      <c r="K29" s="19"/>
      <c r="L29" s="3"/>
      <c r="M29" s="3"/>
      <c r="N29" s="3"/>
      <c r="O29" s="25">
        <f>MONTH(Tabel3[[#This Row],[Fund-dato]])</f>
        <v>1</v>
      </c>
      <c r="P29" s="25">
        <f>YEAR(Tabel3[[#This Row],[Fund-dato]])</f>
        <v>1900</v>
      </c>
    </row>
    <row r="30" spans="1:16">
      <c r="A30" s="21">
        <v>29</v>
      </c>
      <c r="B30" s="3"/>
      <c r="C30" s="22"/>
      <c r="D30" s="23"/>
      <c r="E30" s="24"/>
      <c r="F30" s="3"/>
      <c r="G30" s="3"/>
      <c r="H30" s="3"/>
      <c r="I30" s="15"/>
      <c r="J30" s="3"/>
      <c r="K30" s="19"/>
      <c r="L30" s="3"/>
      <c r="M30" s="3"/>
      <c r="N30" s="3"/>
      <c r="O30" s="25">
        <f>MONTH(Tabel3[[#This Row],[Fund-dato]])</f>
        <v>1</v>
      </c>
      <c r="P30" s="25">
        <f>YEAR(Tabel3[[#This Row],[Fund-dato]])</f>
        <v>1900</v>
      </c>
    </row>
    <row r="31" spans="1:16">
      <c r="A31" s="21">
        <v>30</v>
      </c>
      <c r="B31" s="3"/>
      <c r="C31" s="22"/>
      <c r="D31" s="23"/>
      <c r="E31" s="24"/>
      <c r="F31" s="3"/>
      <c r="G31" s="3"/>
      <c r="H31" s="3"/>
      <c r="I31" s="15"/>
      <c r="J31" s="3"/>
      <c r="K31" s="19"/>
      <c r="L31" s="3"/>
      <c r="M31" s="3"/>
      <c r="N31" s="3"/>
      <c r="O31" s="25">
        <f>MONTH(Tabel3[[#This Row],[Fund-dato]])</f>
        <v>1</v>
      </c>
      <c r="P31" s="25">
        <f>YEAR(Tabel3[[#This Row],[Fund-dato]])</f>
        <v>1900</v>
      </c>
    </row>
    <row r="32" spans="1:16">
      <c r="A32" s="21">
        <v>31</v>
      </c>
      <c r="B32" s="3"/>
      <c r="C32" s="22"/>
      <c r="D32" s="23"/>
      <c r="E32" s="24"/>
      <c r="F32" s="3"/>
      <c r="G32" s="3"/>
      <c r="H32" s="3"/>
      <c r="I32" s="15"/>
      <c r="J32" s="3"/>
      <c r="K32" s="19"/>
      <c r="L32" s="3"/>
      <c r="M32" s="3"/>
      <c r="N32" s="3"/>
      <c r="O32" s="25">
        <f>MONTH(Tabel3[[#This Row],[Fund-dato]])</f>
        <v>1</v>
      </c>
      <c r="P32" s="25">
        <f>YEAR(Tabel3[[#This Row],[Fund-dato]])</f>
        <v>1900</v>
      </c>
    </row>
    <row r="33" spans="1:16">
      <c r="A33" s="21">
        <v>32</v>
      </c>
      <c r="B33" s="3"/>
      <c r="C33" s="22"/>
      <c r="D33" s="23"/>
      <c r="E33" s="24"/>
      <c r="F33" s="3"/>
      <c r="G33" s="3"/>
      <c r="H33" s="3"/>
      <c r="I33" s="15"/>
      <c r="J33" s="3"/>
      <c r="K33" s="19"/>
      <c r="L33" s="3"/>
      <c r="M33" s="3"/>
      <c r="N33" s="3"/>
      <c r="O33" s="25">
        <f>MONTH(Tabel3[[#This Row],[Fund-dato]])</f>
        <v>1</v>
      </c>
      <c r="P33" s="25">
        <f>YEAR(Tabel3[[#This Row],[Fund-dato]])</f>
        <v>1900</v>
      </c>
    </row>
    <row r="34" spans="1:16">
      <c r="A34" s="21"/>
      <c r="B34" s="3"/>
      <c r="C34" s="12"/>
      <c r="D34" s="5"/>
      <c r="E34" s="3"/>
      <c r="F34" s="3"/>
      <c r="G34" s="3"/>
      <c r="H34" s="3"/>
      <c r="I34" s="1">
        <f>SUBTOTAL(109,Tabel3[Dusør])</f>
        <v>0</v>
      </c>
      <c r="J34" s="3"/>
      <c r="L34" s="3"/>
      <c r="M34" s="3"/>
      <c r="N34" s="3"/>
      <c r="O34" s="3"/>
      <c r="P34" s="3"/>
    </row>
  </sheetData>
  <pageMargins left="0.7" right="0.7" top="0.75" bottom="0.75" header="0.3" footer="0.3"/>
  <pageSetup paperSize="9" scale="6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D11"/>
  <sheetViews>
    <sheetView workbookViewId="0">
      <selection activeCell="B9" sqref="B9"/>
    </sheetView>
  </sheetViews>
  <sheetFormatPr defaultRowHeight="15"/>
  <cols>
    <col min="2" max="2" width="14.7109375" customWidth="1"/>
    <col min="3" max="3" width="12.7109375" customWidth="1"/>
    <col min="4" max="4" width="37" customWidth="1"/>
    <col min="5" max="5" width="11.140625" customWidth="1"/>
    <col min="6" max="6" width="9.85546875" customWidth="1"/>
    <col min="7" max="7" width="8.85546875" customWidth="1"/>
    <col min="8" max="8" width="9.7109375" customWidth="1"/>
    <col min="9" max="9" width="6.7109375" customWidth="1"/>
    <col min="10" max="10" width="6.140625" customWidth="1"/>
    <col min="11" max="11" width="4.5703125" customWidth="1"/>
    <col min="12" max="12" width="5.7109375" customWidth="1"/>
    <col min="13" max="13" width="5.85546875" customWidth="1"/>
    <col min="14" max="14" width="10.42578125" customWidth="1"/>
    <col min="15" max="15" width="12.140625" customWidth="1"/>
    <col min="16" max="16" width="12.85546875" customWidth="1"/>
    <col min="17" max="17" width="9" customWidth="1"/>
    <col min="18" max="18" width="3.140625" customWidth="1"/>
    <col min="19" max="19" width="6.85546875" customWidth="1"/>
    <col min="20" max="20" width="7.140625" customWidth="1"/>
    <col min="21" max="21" width="7.5703125" customWidth="1"/>
    <col min="22" max="22" width="4.140625" customWidth="1"/>
    <col min="23" max="23" width="8.85546875" customWidth="1"/>
    <col min="24" max="24" width="5.42578125" customWidth="1"/>
    <col min="25" max="25" width="5.5703125" customWidth="1"/>
    <col min="26" max="26" width="14.140625" customWidth="1"/>
    <col min="27" max="27" width="9.42578125" customWidth="1"/>
    <col min="28" max="28" width="8.7109375" customWidth="1"/>
    <col min="29" max="29" width="5" customWidth="1"/>
    <col min="30" max="30" width="8.5703125" customWidth="1"/>
    <col min="31" max="31" width="4.5703125" customWidth="1"/>
    <col min="32" max="32" width="10.28515625" customWidth="1"/>
    <col min="33" max="33" width="10.85546875" customWidth="1"/>
    <col min="34" max="120" width="10.42578125" customWidth="1"/>
    <col min="121" max="121" width="6" customWidth="1"/>
    <col min="122" max="122" width="10.85546875" customWidth="1"/>
    <col min="123" max="123" width="15.42578125" bestFit="1" customWidth="1"/>
    <col min="124" max="124" width="33.85546875" bestFit="1" customWidth="1"/>
    <col min="125" max="125" width="15.42578125" bestFit="1" customWidth="1"/>
    <col min="126" max="126" width="18.7109375" bestFit="1" customWidth="1"/>
    <col min="127" max="127" width="15.42578125" bestFit="1" customWidth="1"/>
    <col min="128" max="128" width="22.85546875" bestFit="1" customWidth="1"/>
    <col min="129" max="129" width="15.42578125" bestFit="1" customWidth="1"/>
    <col min="130" max="130" width="20.85546875" bestFit="1" customWidth="1"/>
    <col min="131" max="131" width="15.42578125" bestFit="1" customWidth="1"/>
    <col min="132" max="132" width="12.28515625" bestFit="1" customWidth="1"/>
    <col min="133" max="133" width="15.42578125" bestFit="1" customWidth="1"/>
    <col min="134" max="135" width="14.140625" bestFit="1" customWidth="1"/>
    <col min="136" max="136" width="15.42578125" bestFit="1" customWidth="1"/>
    <col min="137" max="138" width="19.28515625" bestFit="1" customWidth="1"/>
    <col min="139" max="139" width="15.42578125" bestFit="1" customWidth="1"/>
    <col min="140" max="141" width="27.7109375" bestFit="1" customWidth="1"/>
    <col min="142" max="142" width="15.42578125" bestFit="1" customWidth="1"/>
    <col min="143" max="143" width="12.28515625" bestFit="1" customWidth="1"/>
    <col min="144" max="144" width="15.42578125" bestFit="1" customWidth="1"/>
    <col min="145" max="145" width="12.28515625" bestFit="1" customWidth="1"/>
    <col min="146" max="146" width="15.42578125" bestFit="1" customWidth="1"/>
    <col min="147" max="147" width="12.28515625" bestFit="1" customWidth="1"/>
    <col min="148" max="148" width="15.42578125" bestFit="1" customWidth="1"/>
    <col min="149" max="149" width="12.28515625" bestFit="1" customWidth="1"/>
    <col min="150" max="150" width="15.42578125" bestFit="1" customWidth="1"/>
    <col min="151" max="151" width="12.28515625" bestFit="1" customWidth="1"/>
    <col min="152" max="152" width="15.42578125" bestFit="1" customWidth="1"/>
    <col min="153" max="153" width="12.28515625" bestFit="1" customWidth="1"/>
    <col min="154" max="154" width="15.42578125" bestFit="1" customWidth="1"/>
    <col min="155" max="157" width="16.7109375" bestFit="1" customWidth="1"/>
    <col min="158" max="158" width="15.42578125" bestFit="1" customWidth="1"/>
    <col min="159" max="159" width="14" bestFit="1" customWidth="1"/>
    <col min="160" max="160" width="15.42578125" bestFit="1" customWidth="1"/>
    <col min="161" max="161" width="12.28515625" bestFit="1" customWidth="1"/>
    <col min="162" max="162" width="15.42578125" bestFit="1" customWidth="1"/>
    <col min="163" max="163" width="12.28515625" bestFit="1" customWidth="1"/>
    <col min="164" max="164" width="15.42578125" bestFit="1" customWidth="1"/>
    <col min="165" max="165" width="12.28515625" bestFit="1" customWidth="1"/>
    <col min="166" max="166" width="15.42578125" bestFit="1" customWidth="1"/>
    <col min="167" max="174" width="16.85546875" bestFit="1" customWidth="1"/>
    <col min="175" max="175" width="15.42578125" bestFit="1" customWidth="1"/>
    <col min="176" max="176" width="12.28515625" bestFit="1" customWidth="1"/>
    <col min="177" max="177" width="15.42578125" bestFit="1" customWidth="1"/>
    <col min="178" max="179" width="12.28515625" bestFit="1" customWidth="1"/>
    <col min="180" max="180" width="15.42578125" bestFit="1" customWidth="1"/>
    <col min="181" max="184" width="22.42578125" bestFit="1" customWidth="1"/>
    <col min="185" max="185" width="15.42578125" bestFit="1" customWidth="1"/>
    <col min="186" max="186" width="12.28515625" bestFit="1" customWidth="1"/>
    <col min="187" max="187" width="15.42578125" bestFit="1" customWidth="1"/>
    <col min="188" max="188" width="12.28515625" bestFit="1" customWidth="1"/>
    <col min="189" max="189" width="15.42578125" bestFit="1" customWidth="1"/>
    <col min="190" max="190" width="12.28515625" bestFit="1" customWidth="1"/>
    <col min="191" max="191" width="15.42578125" bestFit="1" customWidth="1"/>
    <col min="192" max="192" width="12.28515625" bestFit="1" customWidth="1"/>
    <col min="193" max="193" width="15.42578125" bestFit="1" customWidth="1"/>
    <col min="194" max="195" width="15.5703125" bestFit="1" customWidth="1"/>
    <col min="196" max="196" width="15.42578125" bestFit="1" customWidth="1"/>
    <col min="197" max="198" width="12.7109375" bestFit="1" customWidth="1"/>
    <col min="199" max="199" width="15.42578125" bestFit="1" customWidth="1"/>
    <col min="200" max="202" width="12.28515625" bestFit="1" customWidth="1"/>
    <col min="203" max="203" width="15.42578125" bestFit="1" customWidth="1"/>
    <col min="204" max="205" width="12.28515625" bestFit="1" customWidth="1"/>
    <col min="206" max="206" width="15.42578125" bestFit="1" customWidth="1"/>
    <col min="207" max="207" width="14.140625" bestFit="1" customWidth="1"/>
    <col min="208" max="208" width="15.42578125" bestFit="1" customWidth="1"/>
    <col min="209" max="210" width="22.42578125" bestFit="1" customWidth="1"/>
    <col min="211" max="211" width="15.42578125" bestFit="1" customWidth="1"/>
    <col min="212" max="212" width="12.28515625" bestFit="1" customWidth="1"/>
    <col min="213" max="213" width="15.42578125" bestFit="1" customWidth="1"/>
    <col min="214" max="215" width="22" bestFit="1" customWidth="1"/>
    <col min="216" max="216" width="15.42578125" bestFit="1" customWidth="1"/>
    <col min="217" max="217" width="12.28515625" bestFit="1" customWidth="1"/>
    <col min="218" max="218" width="15.42578125" bestFit="1" customWidth="1"/>
    <col min="219" max="221" width="24.28515625" bestFit="1" customWidth="1"/>
    <col min="222" max="222" width="15.42578125" bestFit="1" customWidth="1"/>
    <col min="223" max="223" width="12.28515625" bestFit="1" customWidth="1"/>
    <col min="224" max="224" width="15.42578125" bestFit="1" customWidth="1"/>
    <col min="225" max="226" width="12.28515625" bestFit="1" customWidth="1"/>
    <col min="227" max="227" width="15.42578125" bestFit="1" customWidth="1"/>
    <col min="228" max="228" width="16" bestFit="1" customWidth="1"/>
    <col min="229" max="229" width="15.42578125" bestFit="1" customWidth="1"/>
    <col min="230" max="231" width="21.5703125" bestFit="1" customWidth="1"/>
    <col min="232" max="232" width="15.42578125" bestFit="1" customWidth="1"/>
    <col min="233" max="237" width="18.85546875" bestFit="1" customWidth="1"/>
    <col min="238" max="238" width="15.42578125" bestFit="1" customWidth="1"/>
    <col min="239" max="239" width="19.85546875" bestFit="1" customWidth="1"/>
    <col min="240" max="240" width="15.42578125" bestFit="1" customWidth="1"/>
    <col min="241" max="242" width="17.85546875" bestFit="1" customWidth="1"/>
    <col min="243" max="243" width="15.42578125" bestFit="1" customWidth="1"/>
    <col min="244" max="245" width="24.5703125" bestFit="1" customWidth="1"/>
    <col min="246" max="246" width="15.42578125" bestFit="1" customWidth="1"/>
    <col min="247" max="247" width="12.28515625" bestFit="1" customWidth="1"/>
    <col min="248" max="248" width="15.42578125" bestFit="1" customWidth="1"/>
    <col min="249" max="249" width="16" bestFit="1" customWidth="1"/>
    <col min="250" max="250" width="15.42578125" bestFit="1" customWidth="1"/>
    <col min="251" max="253" width="15.85546875" bestFit="1" customWidth="1"/>
    <col min="254" max="254" width="15.42578125" bestFit="1" customWidth="1"/>
    <col min="255" max="255" width="12.28515625" bestFit="1" customWidth="1"/>
    <col min="256" max="256" width="15.42578125" bestFit="1" customWidth="1"/>
    <col min="257" max="257" width="12.28515625" bestFit="1" customWidth="1"/>
    <col min="258" max="258" width="15.42578125" bestFit="1" customWidth="1"/>
    <col min="259" max="261" width="15.85546875" bestFit="1" customWidth="1"/>
    <col min="262" max="262" width="15.42578125" bestFit="1" customWidth="1"/>
    <col min="263" max="263" width="12.28515625" bestFit="1" customWidth="1"/>
    <col min="264" max="264" width="15.42578125" bestFit="1" customWidth="1"/>
    <col min="265" max="265" width="12.28515625" bestFit="1" customWidth="1"/>
    <col min="266" max="266" width="15.42578125" bestFit="1" customWidth="1"/>
    <col min="267" max="272" width="23" bestFit="1" customWidth="1"/>
    <col min="273" max="273" width="15.42578125" bestFit="1" customWidth="1"/>
    <col min="274" max="274" width="12.28515625" bestFit="1" customWidth="1"/>
    <col min="275" max="275" width="15.42578125" bestFit="1" customWidth="1"/>
    <col min="276" max="276" width="12.28515625" bestFit="1" customWidth="1"/>
    <col min="277" max="277" width="15.42578125" bestFit="1" customWidth="1"/>
    <col min="278" max="278" width="12.28515625" bestFit="1" customWidth="1"/>
    <col min="279" max="279" width="15.42578125" bestFit="1" customWidth="1"/>
    <col min="280" max="281" width="18.5703125" bestFit="1" customWidth="1"/>
    <col min="282" max="282" width="15.42578125" bestFit="1" customWidth="1"/>
    <col min="283" max="283" width="12.28515625" bestFit="1" customWidth="1"/>
    <col min="284" max="284" width="15.42578125" bestFit="1" customWidth="1"/>
    <col min="285" max="285" width="12.28515625" bestFit="1" customWidth="1"/>
    <col min="286" max="286" width="15.42578125" bestFit="1" customWidth="1"/>
    <col min="287" max="287" width="12.28515625" bestFit="1" customWidth="1"/>
    <col min="288" max="288" width="15.42578125" bestFit="1" customWidth="1"/>
    <col min="289" max="289" width="12.28515625" bestFit="1" customWidth="1"/>
    <col min="290" max="290" width="15.42578125" bestFit="1" customWidth="1"/>
    <col min="291" max="291" width="18" bestFit="1" customWidth="1"/>
    <col min="292" max="292" width="15.42578125" bestFit="1" customWidth="1"/>
    <col min="293" max="293" width="22.42578125" bestFit="1" customWidth="1"/>
    <col min="294" max="294" width="15.42578125" bestFit="1" customWidth="1"/>
    <col min="295" max="295" width="16.28515625" bestFit="1" customWidth="1"/>
    <col min="296" max="296" width="15.42578125" bestFit="1" customWidth="1"/>
    <col min="297" max="298" width="15.85546875" bestFit="1" customWidth="1"/>
    <col min="299" max="299" width="15.42578125" bestFit="1" customWidth="1"/>
    <col min="300" max="301" width="20.5703125" bestFit="1" customWidth="1"/>
    <col min="302" max="302" width="15.42578125" bestFit="1" customWidth="1"/>
    <col min="303" max="303" width="16" bestFit="1" customWidth="1"/>
    <col min="304" max="304" width="15.42578125" bestFit="1" customWidth="1"/>
    <col min="305" max="306" width="13.7109375" bestFit="1" customWidth="1"/>
    <col min="307" max="307" width="15.42578125" bestFit="1" customWidth="1"/>
    <col min="308" max="308" width="12.28515625" bestFit="1" customWidth="1"/>
    <col min="309" max="309" width="15.42578125" bestFit="1" customWidth="1"/>
    <col min="310" max="310" width="16.85546875" bestFit="1" customWidth="1"/>
    <col min="311" max="311" width="15.42578125" bestFit="1" customWidth="1"/>
    <col min="312" max="315" width="14.5703125" bestFit="1" customWidth="1"/>
    <col min="316" max="316" width="15.42578125" bestFit="1" customWidth="1"/>
    <col min="317" max="318" width="12.28515625" bestFit="1" customWidth="1"/>
    <col min="319" max="319" width="15.42578125" bestFit="1" customWidth="1"/>
    <col min="320" max="323" width="12.28515625" bestFit="1" customWidth="1"/>
    <col min="324" max="324" width="15.42578125" bestFit="1" customWidth="1"/>
    <col min="325" max="325" width="17" bestFit="1" customWidth="1"/>
    <col min="326" max="326" width="15.42578125" bestFit="1" customWidth="1"/>
    <col min="327" max="328" width="14.140625" bestFit="1" customWidth="1"/>
    <col min="329" max="329" width="15.42578125" bestFit="1" customWidth="1"/>
    <col min="330" max="332" width="13.7109375" bestFit="1" customWidth="1"/>
    <col min="333" max="333" width="15.42578125" bestFit="1" customWidth="1"/>
    <col min="334" max="334" width="7.85546875" customWidth="1"/>
    <col min="335" max="336" width="10.85546875" bestFit="1" customWidth="1"/>
  </cols>
  <sheetData>
    <row r="1" spans="2:4">
      <c r="B1" t="s">
        <v>0</v>
      </c>
      <c r="C1">
        <f ca="1">YEAR(C2)</f>
        <v>2017</v>
      </c>
    </row>
    <row r="2" spans="2:4">
      <c r="B2" t="s">
        <v>65</v>
      </c>
      <c r="C2" s="20">
        <f ca="1">TODAY()</f>
        <v>42754</v>
      </c>
    </row>
    <row r="3" spans="2:4">
      <c r="B3" s="16" t="s">
        <v>24</v>
      </c>
      <c r="C3" t="s">
        <v>12</v>
      </c>
    </row>
    <row r="4" spans="2:4">
      <c r="B4" s="16" t="s">
        <v>55</v>
      </c>
      <c r="C4" t="s">
        <v>64</v>
      </c>
    </row>
    <row r="5" spans="2:4">
      <c r="B5" s="16" t="s">
        <v>16</v>
      </c>
      <c r="C5" t="s">
        <v>64</v>
      </c>
    </row>
    <row r="7" spans="2:4">
      <c r="B7" s="16" t="s">
        <v>47</v>
      </c>
      <c r="C7" t="s">
        <v>48</v>
      </c>
      <c r="D7" t="s">
        <v>78</v>
      </c>
    </row>
    <row r="8" spans="2:4">
      <c r="B8" s="2">
        <v>2012</v>
      </c>
      <c r="C8" s="13">
        <v>1</v>
      </c>
      <c r="D8" t="s">
        <v>77</v>
      </c>
    </row>
    <row r="9" spans="2:4">
      <c r="B9" s="2">
        <v>2015</v>
      </c>
      <c r="C9" s="13">
        <v>2</v>
      </c>
    </row>
    <row r="10" spans="2:4">
      <c r="B10" s="2">
        <v>2016</v>
      </c>
      <c r="C10" s="13">
        <v>1</v>
      </c>
    </row>
    <row r="11" spans="2:4">
      <c r="B11" s="2" t="s">
        <v>58</v>
      </c>
      <c r="C11" s="13">
        <v>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Fundoversigt</vt:lpstr>
      <vt:lpstr>Grafisk overblik</vt:lpstr>
      <vt:lpstr>DetteÅr</vt:lpstr>
      <vt:lpstr>Fundoversigt!Udskriftsområde</vt:lpstr>
    </vt:vector>
  </TitlesOfParts>
  <Company>TDC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Faurskov</dc:creator>
  <cp:lastModifiedBy>Allan Faurskov</cp:lastModifiedBy>
  <cp:lastPrinted>2015-08-21T16:43:09Z</cp:lastPrinted>
  <dcterms:created xsi:type="dcterms:W3CDTF">2009-10-03T12:24:19Z</dcterms:created>
  <dcterms:modified xsi:type="dcterms:W3CDTF">2017-01-19T20:46:48Z</dcterms:modified>
</cp:coreProperties>
</file>